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<sst xmlns="http://schemas.openxmlformats.org/spreadsheetml/2006/main" count="144" uniqueCount="84">
  <si>
    <t>Material</t>
  </si>
  <si>
    <t>Qty</t>
  </si>
  <si>
    <t>Cost/unit</t>
  </si>
  <si>
    <t xml:space="preserve">Total </t>
  </si>
  <si>
    <t>Supplier</t>
  </si>
  <si>
    <t>Chassis</t>
  </si>
  <si>
    <t>Airline Hydraulics</t>
  </si>
  <si>
    <t>McMaster-Carr</t>
  </si>
  <si>
    <t>1 x 1 x 1/8 Angle, aluminum</t>
  </si>
  <si>
    <t>1 x 2 x 1/8 Channel, aluminum</t>
  </si>
  <si>
    <t>Drive</t>
  </si>
  <si>
    <t>SDP</t>
  </si>
  <si>
    <t>Drive Transmission</t>
  </si>
  <si>
    <t>Kit of Parts</t>
  </si>
  <si>
    <t>in/in2/ea</t>
  </si>
  <si>
    <t>1/2" flanged bushings</t>
  </si>
  <si>
    <t>Berg</t>
  </si>
  <si>
    <t>servo</t>
  </si>
  <si>
    <t>#25 chain</t>
  </si>
  <si>
    <t>1/2" CPVC tubing</t>
  </si>
  <si>
    <t>1" PVC tubing</t>
  </si>
  <si>
    <t>CPVC Tee</t>
  </si>
  <si>
    <t>True Value</t>
  </si>
  <si>
    <t>1/2" shaft, steel</t>
  </si>
  <si>
    <t>Pillow blocks</t>
  </si>
  <si>
    <t>Sprocket, 25 tooth, #35 chain</t>
  </si>
  <si>
    <t>1/4" plate, aluminum</t>
  </si>
  <si>
    <t>1/2" bushings</t>
  </si>
  <si>
    <t>Pneumatics</t>
  </si>
  <si>
    <t>air cylinder, 3/4" dia x 8"</t>
  </si>
  <si>
    <t>Perforated sheet, aluminum</t>
  </si>
  <si>
    <t>Electrical</t>
  </si>
  <si>
    <t>Perforated sheet, slotted aluminum</t>
  </si>
  <si>
    <t>Optical encoders</t>
  </si>
  <si>
    <t>Digikey</t>
  </si>
  <si>
    <t>potentiometer</t>
  </si>
  <si>
    <t>limit switches</t>
  </si>
  <si>
    <t>1/8" sheet aluminum</t>
  </si>
  <si>
    <t>torsion spring</t>
  </si>
  <si>
    <t>1/2" shaft, aluminum, hardened</t>
  </si>
  <si>
    <t>1/16" polycarbonate</t>
  </si>
  <si>
    <t>PWM</t>
  </si>
  <si>
    <t>Spike</t>
  </si>
  <si>
    <t>Solenoid valve, single</t>
  </si>
  <si>
    <t>Solenoid valve, double</t>
  </si>
  <si>
    <t>Yaw Sensor</t>
  </si>
  <si>
    <t>Future Active</t>
  </si>
  <si>
    <t>Utility box</t>
  </si>
  <si>
    <t>20 Pin IC socket</t>
  </si>
  <si>
    <t>Innovation First</t>
  </si>
  <si>
    <t>Team 365 Material cost Sheet</t>
  </si>
  <si>
    <t>Total</t>
  </si>
  <si>
    <t>1" x 1" structural aluminum</t>
  </si>
  <si>
    <t>Pulleys</t>
  </si>
  <si>
    <t>Brecoflex</t>
  </si>
  <si>
    <t>Self tracking belt</t>
  </si>
  <si>
    <t>1/2" shaft, Aluminum</t>
  </si>
  <si>
    <t>Pillow block</t>
  </si>
  <si>
    <t>1/2" thrust washers</t>
  </si>
  <si>
    <t>18 tooth sprockets, steel</t>
  </si>
  <si>
    <t>Perforated sheet,   .060" thk</t>
  </si>
  <si>
    <t>Cim Motors</t>
  </si>
  <si>
    <t>Clamshell set</t>
  </si>
  <si>
    <t>Transmission</t>
  </si>
  <si>
    <t>Gear case assy</t>
  </si>
  <si>
    <t xml:space="preserve">Dewalt service </t>
  </si>
  <si>
    <t>14 tooth sprockets, steel</t>
  </si>
  <si>
    <t>Clamp collar, aluminum</t>
  </si>
  <si>
    <t>Lifter</t>
  </si>
  <si>
    <t>30 x 60 Structural Tubing</t>
  </si>
  <si>
    <t>Slide Bearing</t>
  </si>
  <si>
    <t>Small Parts</t>
  </si>
  <si>
    <t>Cable</t>
  </si>
  <si>
    <t>1 x 1 x 1/8 tubing, aluminum</t>
  </si>
  <si>
    <t>Gripper</t>
  </si>
  <si>
    <t>air cylinder, 3/4" dia x 4"</t>
  </si>
  <si>
    <t>Winch</t>
  </si>
  <si>
    <t>14 tooth sprocket, steel</t>
  </si>
  <si>
    <t>Cim Motor</t>
  </si>
  <si>
    <t>Gear, 40 tooth</t>
  </si>
  <si>
    <t>20 x 60 structural tubing</t>
  </si>
  <si>
    <t>Slide bearing</t>
  </si>
  <si>
    <t>Spring</t>
  </si>
  <si>
    <t>Pulley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</si>
</sst>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E2" sqref="E2"/>
    </sheetView>
  </sheetViews>
  <sheetFormatPr defaultColWidth="9.140625" defaultRowHeight="12.75"/>
  <cols>
    <col min="1" max="1" width="4.421875" style="1" customWidth="1"/>
    <col min="2" max="2" width="30.28125" style="0" customWidth="1"/>
    <col min="4" max="4" width="9.140625" style="2" customWidth="1"/>
    <col min="6" max="6" width="18.8515625" style="0" customWidth="1"/>
  </cols>
  <sheetData>
    <row r="1" ht="12.75">
      <c r="B1" s="8" t="s">
        <v>50</v>
      </c>
    </row>
    <row r="2" spans="2:6" ht="12.75">
      <c r="B2" s="7">
        <v>38387</v>
      </c>
      <c r="E2" s="9">
        <f>SUM(E7:E86)</f>
        <v>1513.9194208807846</v>
      </c>
      <c r="F2" s="10" t="s">
        <v>51</v>
      </c>
    </row>
    <row r="4" spans="2:6" ht="12.75">
      <c r="B4" s="19" t="s">
        <v>0</v>
      </c>
      <c r="C4" s="19" t="s">
        <v>1</v>
      </c>
      <c r="D4" s="20" t="s">
        <v>2</v>
      </c>
      <c r="E4" s="19" t="s">
        <v>3</v>
      </c>
      <c r="F4" s="19" t="s">
        <v>4</v>
      </c>
    </row>
    <row r="5" spans="2:6" ht="12.75">
      <c r="B5" s="4"/>
      <c r="C5" s="3" t="s">
        <v>14</v>
      </c>
      <c r="D5" s="5"/>
      <c r="E5" s="4"/>
      <c r="F5" s="4"/>
    </row>
    <row r="6" spans="1:6" ht="12.75">
      <c r="A6" s="1" t="s">
        <v>5</v>
      </c>
      <c r="B6" s="4"/>
      <c r="C6" s="4"/>
      <c r="D6" s="5"/>
      <c r="E6" s="4"/>
      <c r="F6" s="4"/>
    </row>
    <row r="7" spans="2:6" ht="12.75">
      <c r="B7" s="4" t="s">
        <v>52</v>
      </c>
      <c r="C7" s="4">
        <v>304</v>
      </c>
      <c r="D7" s="5">
        <f>23/120</f>
        <v>0.19166666666666668</v>
      </c>
      <c r="E7" s="5">
        <f>C7*D7</f>
        <v>58.26666666666667</v>
      </c>
      <c r="F7" s="4" t="s">
        <v>6</v>
      </c>
    </row>
    <row r="8" spans="2:6" ht="12.75">
      <c r="B8" s="4" t="s">
        <v>8</v>
      </c>
      <c r="C8" s="4">
        <v>40</v>
      </c>
      <c r="D8" s="5">
        <f>15.74/96</f>
        <v>0.16395833333333334</v>
      </c>
      <c r="E8" s="5">
        <f aca="true" t="shared" si="0" ref="E8:E73">C8*D8</f>
        <v>6.558333333333334</v>
      </c>
      <c r="F8" s="4" t="s">
        <v>7</v>
      </c>
    </row>
    <row r="9" spans="2:6" ht="12.75">
      <c r="B9" s="4" t="s">
        <v>9</v>
      </c>
      <c r="C9" s="4">
        <v>48</v>
      </c>
      <c r="D9" s="5">
        <f>25.06/72</f>
        <v>0.34805555555555556</v>
      </c>
      <c r="E9" s="5">
        <f t="shared" si="0"/>
        <v>16.706666666666667</v>
      </c>
      <c r="F9" s="4" t="s">
        <v>7</v>
      </c>
    </row>
    <row r="10" spans="2:6" ht="12.75">
      <c r="B10" s="4" t="s">
        <v>60</v>
      </c>
      <c r="C10" s="4">
        <v>576</v>
      </c>
      <c r="D10" s="5">
        <f>20/(48*48)</f>
        <v>0.008680555555555556</v>
      </c>
      <c r="E10" s="5">
        <f t="shared" si="0"/>
        <v>5</v>
      </c>
      <c r="F10" s="4" t="s">
        <v>7</v>
      </c>
    </row>
    <row r="11" spans="2:6" ht="12.75">
      <c r="B11" s="4" t="s">
        <v>40</v>
      </c>
      <c r="C11" s="4">
        <v>1200</v>
      </c>
      <c r="D11" s="5">
        <f>27.48/2305</f>
        <v>0.011921908893709327</v>
      </c>
      <c r="E11" s="5">
        <f t="shared" si="0"/>
        <v>14.306290672451192</v>
      </c>
      <c r="F11" s="4" t="s">
        <v>7</v>
      </c>
    </row>
    <row r="12" spans="2:6" ht="12.75">
      <c r="B12" s="4"/>
      <c r="C12" s="4"/>
      <c r="D12" s="5"/>
      <c r="E12" s="5"/>
      <c r="F12" s="4"/>
    </row>
    <row r="13" spans="1:6" ht="12.75">
      <c r="A13" s="1" t="s">
        <v>10</v>
      </c>
      <c r="B13" s="4"/>
      <c r="C13" s="4"/>
      <c r="D13" s="5"/>
      <c r="E13" s="5"/>
      <c r="F13" s="4"/>
    </row>
    <row r="14" spans="2:6" ht="12.75">
      <c r="B14" s="4" t="s">
        <v>53</v>
      </c>
      <c r="C14" s="4">
        <v>4</v>
      </c>
      <c r="D14" s="5">
        <f>1.25*62/8</f>
        <v>9.6875</v>
      </c>
      <c r="E14" s="5">
        <f t="shared" si="0"/>
        <v>38.75</v>
      </c>
      <c r="F14" s="4" t="s">
        <v>54</v>
      </c>
    </row>
    <row r="15" spans="2:6" ht="12.75">
      <c r="B15" s="4" t="s">
        <v>55</v>
      </c>
      <c r="C15" s="4">
        <v>2</v>
      </c>
      <c r="D15" s="5">
        <v>144.05</v>
      </c>
      <c r="E15" s="5">
        <f t="shared" si="0"/>
        <v>288.1</v>
      </c>
      <c r="F15" s="4" t="s">
        <v>54</v>
      </c>
    </row>
    <row r="16" spans="2:6" ht="12.75">
      <c r="B16" s="4" t="s">
        <v>57</v>
      </c>
      <c r="C16" s="4">
        <v>4</v>
      </c>
      <c r="D16" s="5">
        <v>9.96</v>
      </c>
      <c r="E16" s="5">
        <f t="shared" si="0"/>
        <v>39.84</v>
      </c>
      <c r="F16" s="4" t="s">
        <v>7</v>
      </c>
    </row>
    <row r="17" spans="2:6" ht="12.75">
      <c r="B17" s="4" t="s">
        <v>15</v>
      </c>
      <c r="C17" s="4">
        <v>8</v>
      </c>
      <c r="D17" s="5">
        <v>0.47</v>
      </c>
      <c r="E17" s="5">
        <f t="shared" si="0"/>
        <v>3.76</v>
      </c>
      <c r="F17" s="4" t="s">
        <v>7</v>
      </c>
    </row>
    <row r="18" spans="2:6" ht="12.75">
      <c r="B18" s="6" t="s">
        <v>58</v>
      </c>
      <c r="C18" s="4">
        <v>4</v>
      </c>
      <c r="D18" s="5">
        <v>0.41</v>
      </c>
      <c r="E18" s="5">
        <f t="shared" si="0"/>
        <v>1.64</v>
      </c>
      <c r="F18" s="4" t="s">
        <v>7</v>
      </c>
    </row>
    <row r="19" spans="1:6" ht="12.75">
      <c r="A19" s="11"/>
      <c r="B19" s="4" t="s">
        <v>56</v>
      </c>
      <c r="C19" s="4">
        <v>48</v>
      </c>
      <c r="D19" s="5">
        <f>20.48/18</f>
        <v>1.1377777777777778</v>
      </c>
      <c r="E19" s="5">
        <f t="shared" si="0"/>
        <v>54.61333333333333</v>
      </c>
      <c r="F19" s="4" t="s">
        <v>7</v>
      </c>
    </row>
    <row r="20" spans="1:6" ht="12.75">
      <c r="A20" s="11"/>
      <c r="B20" s="4" t="s">
        <v>59</v>
      </c>
      <c r="C20" s="4">
        <v>2</v>
      </c>
      <c r="D20" s="5">
        <v>19.54</v>
      </c>
      <c r="E20" s="5">
        <f t="shared" si="0"/>
        <v>39.08</v>
      </c>
      <c r="F20" s="4" t="s">
        <v>11</v>
      </c>
    </row>
    <row r="21" spans="2:6" ht="12.75">
      <c r="B21" s="4"/>
      <c r="C21" s="4"/>
      <c r="D21" s="5"/>
      <c r="E21" s="5"/>
      <c r="F21" s="4"/>
    </row>
    <row r="22" spans="2:6" ht="12.75">
      <c r="B22" s="4"/>
      <c r="C22" s="4"/>
      <c r="D22" s="5"/>
      <c r="E22" s="5"/>
      <c r="F22" s="4"/>
    </row>
    <row r="23" spans="1:6" ht="12.75">
      <c r="A23" s="1" t="s">
        <v>12</v>
      </c>
      <c r="B23" s="4"/>
      <c r="C23" s="4"/>
      <c r="D23" s="5"/>
      <c r="E23" s="5"/>
      <c r="F23" s="4"/>
    </row>
    <row r="24" spans="2:6" ht="12.75">
      <c r="B24" s="4" t="s">
        <v>61</v>
      </c>
      <c r="C24" s="4">
        <v>2</v>
      </c>
      <c r="D24" s="5">
        <v>0</v>
      </c>
      <c r="E24" s="5">
        <f t="shared" si="0"/>
        <v>0</v>
      </c>
      <c r="F24" s="4" t="s">
        <v>13</v>
      </c>
    </row>
    <row r="25" spans="2:6" ht="12.75">
      <c r="B25" s="4" t="s">
        <v>62</v>
      </c>
      <c r="C25" s="4">
        <v>2</v>
      </c>
      <c r="D25" s="5">
        <v>7.73</v>
      </c>
      <c r="E25" s="5">
        <f t="shared" si="0"/>
        <v>15.46</v>
      </c>
      <c r="F25" s="4" t="s">
        <v>65</v>
      </c>
    </row>
    <row r="26" spans="2:6" ht="12.75">
      <c r="B26" s="4" t="s">
        <v>63</v>
      </c>
      <c r="C26" s="4">
        <v>2</v>
      </c>
      <c r="D26" s="5">
        <v>22.61</v>
      </c>
      <c r="E26" s="5">
        <f t="shared" si="0"/>
        <v>45.22</v>
      </c>
      <c r="F26" s="4" t="s">
        <v>65</v>
      </c>
    </row>
    <row r="27" spans="2:6" ht="12.75">
      <c r="B27" s="4" t="s">
        <v>64</v>
      </c>
      <c r="C27" s="4">
        <v>2</v>
      </c>
      <c r="D27" s="5">
        <v>33.71</v>
      </c>
      <c r="E27" s="5">
        <f t="shared" si="0"/>
        <v>67.42</v>
      </c>
      <c r="F27" s="4" t="s">
        <v>65</v>
      </c>
    </row>
    <row r="28" spans="2:6" ht="12.75">
      <c r="B28" s="4" t="s">
        <v>66</v>
      </c>
      <c r="C28" s="4">
        <v>2</v>
      </c>
      <c r="D28" s="5">
        <v>19.54</v>
      </c>
      <c r="E28" s="5">
        <f>C28*D28</f>
        <v>39.08</v>
      </c>
      <c r="F28" s="4" t="s">
        <v>7</v>
      </c>
    </row>
    <row r="29" spans="2:6" ht="12.75">
      <c r="B29" s="4" t="s">
        <v>8</v>
      </c>
      <c r="C29" s="4">
        <v>12</v>
      </c>
      <c r="D29" s="5">
        <f>24.08/96</f>
        <v>0.2508333333333333</v>
      </c>
      <c r="E29" s="5">
        <f t="shared" si="0"/>
        <v>3.01</v>
      </c>
      <c r="F29" s="4" t="s">
        <v>7</v>
      </c>
    </row>
    <row r="30" spans="1:6" ht="12.75">
      <c r="A30" s="11"/>
      <c r="B30" s="4" t="s">
        <v>67</v>
      </c>
      <c r="C30" s="4">
        <v>2</v>
      </c>
      <c r="D30" s="5">
        <v>17</v>
      </c>
      <c r="E30" s="5">
        <f t="shared" si="0"/>
        <v>34</v>
      </c>
      <c r="F30" s="4" t="s">
        <v>7</v>
      </c>
    </row>
    <row r="31" spans="2:6" ht="12.75">
      <c r="B31" s="4" t="s">
        <v>17</v>
      </c>
      <c r="C31" s="4">
        <v>1</v>
      </c>
      <c r="D31" s="5">
        <v>0</v>
      </c>
      <c r="E31" s="5">
        <f t="shared" si="0"/>
        <v>0</v>
      </c>
      <c r="F31" s="4" t="s">
        <v>13</v>
      </c>
    </row>
    <row r="32" spans="2:6" ht="12.75">
      <c r="B32" s="4" t="s">
        <v>18</v>
      </c>
      <c r="C32" s="4">
        <v>24</v>
      </c>
      <c r="D32" s="5">
        <f>2.54/12</f>
        <v>0.21166666666666667</v>
      </c>
      <c r="E32" s="5">
        <f t="shared" si="0"/>
        <v>5.08</v>
      </c>
      <c r="F32" s="4" t="s">
        <v>7</v>
      </c>
    </row>
    <row r="33" spans="2:6" ht="12.75">
      <c r="B33" s="4"/>
      <c r="C33" s="4"/>
      <c r="D33" s="5"/>
      <c r="E33" s="5"/>
      <c r="F33" s="4"/>
    </row>
    <row r="34" spans="1:6" ht="12.75">
      <c r="A34" s="1" t="s">
        <v>68</v>
      </c>
      <c r="B34" s="4"/>
      <c r="C34" s="4"/>
      <c r="D34" s="5"/>
      <c r="E34" s="5"/>
      <c r="F34" s="4"/>
    </row>
    <row r="35" spans="2:6" ht="12.75">
      <c r="B35" s="4" t="s">
        <v>69</v>
      </c>
      <c r="C35" s="4">
        <v>134</v>
      </c>
      <c r="D35" s="5">
        <f>30.47/60</f>
        <v>0.5078333333333334</v>
      </c>
      <c r="E35" s="5">
        <f t="shared" si="0"/>
        <v>68.04966666666667</v>
      </c>
      <c r="F35" s="4" t="s">
        <v>6</v>
      </c>
    </row>
    <row r="36" spans="2:6" ht="12.75">
      <c r="B36" s="4" t="s">
        <v>70</v>
      </c>
      <c r="C36" s="4">
        <v>8</v>
      </c>
      <c r="D36" s="5">
        <v>2.44</v>
      </c>
      <c r="E36" s="5">
        <f t="shared" si="0"/>
        <v>19.52</v>
      </c>
      <c r="F36" s="4" t="s">
        <v>6</v>
      </c>
    </row>
    <row r="37" spans="2:6" ht="12.75">
      <c r="B37" s="4" t="s">
        <v>8</v>
      </c>
      <c r="C37" s="4">
        <v>48</v>
      </c>
      <c r="D37" s="5">
        <f>15.74/96</f>
        <v>0.16395833333333334</v>
      </c>
      <c r="E37" s="5">
        <f t="shared" si="0"/>
        <v>7.870000000000001</v>
      </c>
      <c r="F37" s="4" t="s">
        <v>7</v>
      </c>
    </row>
    <row r="38" spans="1:6" ht="12.75">
      <c r="A38" s="11"/>
      <c r="B38" s="4" t="s">
        <v>73</v>
      </c>
      <c r="C38" s="4">
        <v>48</v>
      </c>
      <c r="D38" s="5">
        <f>15.74/96</f>
        <v>0.16395833333333334</v>
      </c>
      <c r="E38" s="5">
        <f>C38*D38</f>
        <v>7.870000000000001</v>
      </c>
      <c r="F38" s="4" t="s">
        <v>7</v>
      </c>
    </row>
    <row r="39" spans="1:6" ht="12.75">
      <c r="A39" s="11"/>
      <c r="B39" s="4" t="s">
        <v>53</v>
      </c>
      <c r="C39" s="4">
        <v>12</v>
      </c>
      <c r="D39" s="5">
        <v>5</v>
      </c>
      <c r="E39" s="5">
        <f t="shared" si="0"/>
        <v>60</v>
      </c>
      <c r="F39" s="4" t="s">
        <v>71</v>
      </c>
    </row>
    <row r="40" spans="1:6" ht="12.75">
      <c r="A40" s="18"/>
      <c r="B40" s="4" t="s">
        <v>72</v>
      </c>
      <c r="C40" s="4">
        <v>40</v>
      </c>
      <c r="D40" s="5">
        <v>0.16</v>
      </c>
      <c r="E40" s="5">
        <f t="shared" si="0"/>
        <v>6.4</v>
      </c>
      <c r="F40" s="4" t="s">
        <v>7</v>
      </c>
    </row>
    <row r="41" spans="1:6" ht="12.75">
      <c r="A41" s="18"/>
      <c r="B41" s="14"/>
      <c r="C41" s="14"/>
      <c r="D41" s="15"/>
      <c r="E41" s="15"/>
      <c r="F41" s="14"/>
    </row>
    <row r="42" spans="1:6" ht="12.75">
      <c r="A42" s="18" t="s">
        <v>74</v>
      </c>
      <c r="B42" s="16"/>
      <c r="C42" s="16"/>
      <c r="D42" s="17"/>
      <c r="E42" s="17"/>
      <c r="F42" s="16"/>
    </row>
    <row r="43" spans="2:6" ht="12.75">
      <c r="B43" s="12" t="s">
        <v>19</v>
      </c>
      <c r="C43" s="12">
        <v>30</v>
      </c>
      <c r="D43" s="13">
        <f>5/96</f>
        <v>0.052083333333333336</v>
      </c>
      <c r="E43" s="13">
        <f t="shared" si="0"/>
        <v>1.5625</v>
      </c>
      <c r="F43" s="12" t="s">
        <v>22</v>
      </c>
    </row>
    <row r="44" spans="2:6" ht="12.75">
      <c r="B44" s="4" t="s">
        <v>20</v>
      </c>
      <c r="C44" s="4">
        <v>16</v>
      </c>
      <c r="D44" s="5">
        <f>5/96</f>
        <v>0.052083333333333336</v>
      </c>
      <c r="E44" s="5">
        <f t="shared" si="0"/>
        <v>0.8333333333333334</v>
      </c>
      <c r="F44" s="4" t="s">
        <v>22</v>
      </c>
    </row>
    <row r="45" spans="2:6" ht="12.75">
      <c r="B45" s="4" t="s">
        <v>21</v>
      </c>
      <c r="C45" s="4">
        <v>2</v>
      </c>
      <c r="D45" s="5">
        <v>0.69</v>
      </c>
      <c r="E45" s="5">
        <f t="shared" si="0"/>
        <v>1.38</v>
      </c>
      <c r="F45" s="4" t="s">
        <v>22</v>
      </c>
    </row>
    <row r="46" spans="2:6" ht="12.75">
      <c r="B46" s="4" t="s">
        <v>23</v>
      </c>
      <c r="C46" s="4">
        <v>24</v>
      </c>
      <c r="D46" s="5">
        <f>26.39/24</f>
        <v>1.0995833333333334</v>
      </c>
      <c r="E46" s="5">
        <f t="shared" si="0"/>
        <v>26.39</v>
      </c>
      <c r="F46" s="4" t="s">
        <v>7</v>
      </c>
    </row>
    <row r="47" spans="2:6" ht="12.75">
      <c r="B47" s="4" t="s">
        <v>24</v>
      </c>
      <c r="C47" s="4">
        <v>3</v>
      </c>
      <c r="D47" s="5">
        <v>11.53</v>
      </c>
      <c r="E47" s="5">
        <f t="shared" si="0"/>
        <v>34.589999999999996</v>
      </c>
      <c r="F47" s="4" t="s">
        <v>7</v>
      </c>
    </row>
    <row r="48" spans="2:6" ht="12.75">
      <c r="B48" s="4" t="s">
        <v>25</v>
      </c>
      <c r="C48" s="4">
        <v>1</v>
      </c>
      <c r="D48" s="5">
        <v>13.4</v>
      </c>
      <c r="E48" s="5">
        <f t="shared" si="0"/>
        <v>13.4</v>
      </c>
      <c r="F48" s="4" t="s">
        <v>7</v>
      </c>
    </row>
    <row r="49" spans="2:6" ht="12.75">
      <c r="B49" s="4" t="s">
        <v>37</v>
      </c>
      <c r="C49" s="4">
        <v>150</v>
      </c>
      <c r="D49" s="5">
        <f>378.37/(48*48)</f>
        <v>0.1642230902777778</v>
      </c>
      <c r="E49" s="5">
        <f t="shared" si="0"/>
        <v>24.633463541666668</v>
      </c>
      <c r="F49" s="4" t="s">
        <v>7</v>
      </c>
    </row>
    <row r="50" spans="2:6" ht="12.75">
      <c r="B50" s="4" t="s">
        <v>38</v>
      </c>
      <c r="C50" s="4">
        <v>2</v>
      </c>
      <c r="D50" s="5">
        <v>1.5</v>
      </c>
      <c r="E50" s="5">
        <f t="shared" si="0"/>
        <v>3</v>
      </c>
      <c r="F50" s="4" t="s">
        <v>7</v>
      </c>
    </row>
    <row r="51" spans="2:6" ht="12.75">
      <c r="B51" s="4"/>
      <c r="C51" s="4"/>
      <c r="D51" s="5"/>
      <c r="E51" s="5"/>
      <c r="F51" s="4"/>
    </row>
    <row r="52" spans="1:6" ht="12.75">
      <c r="A52" s="1" t="s">
        <v>76</v>
      </c>
      <c r="B52" s="4"/>
      <c r="C52" s="4"/>
      <c r="D52" s="5"/>
      <c r="E52" s="5"/>
      <c r="F52" s="4"/>
    </row>
    <row r="53" spans="2:6" ht="12.75">
      <c r="B53" s="4" t="s">
        <v>78</v>
      </c>
      <c r="C53" s="4">
        <v>1</v>
      </c>
      <c r="D53" s="5">
        <v>0</v>
      </c>
      <c r="E53" s="5">
        <f aca="true" t="shared" si="1" ref="E53:E58">C53*D53</f>
        <v>0</v>
      </c>
      <c r="F53" s="4" t="s">
        <v>13</v>
      </c>
    </row>
    <row r="54" spans="2:6" ht="12.75">
      <c r="B54" s="4" t="s">
        <v>62</v>
      </c>
      <c r="C54" s="4">
        <v>1</v>
      </c>
      <c r="D54" s="5">
        <v>7.73</v>
      </c>
      <c r="E54" s="5">
        <f t="shared" si="1"/>
        <v>7.73</v>
      </c>
      <c r="F54" s="4" t="s">
        <v>65</v>
      </c>
    </row>
    <row r="55" spans="2:6" ht="12.75">
      <c r="B55" s="4" t="s">
        <v>63</v>
      </c>
      <c r="C55" s="4">
        <v>1</v>
      </c>
      <c r="D55" s="5">
        <v>22.61</v>
      </c>
      <c r="E55" s="5">
        <f t="shared" si="1"/>
        <v>22.61</v>
      </c>
      <c r="F55" s="4" t="s">
        <v>65</v>
      </c>
    </row>
    <row r="56" spans="2:6" ht="12.75">
      <c r="B56" s="4" t="s">
        <v>64</v>
      </c>
      <c r="C56" s="4">
        <v>1</v>
      </c>
      <c r="D56" s="5">
        <v>33.71</v>
      </c>
      <c r="E56" s="5">
        <f t="shared" si="1"/>
        <v>33.71</v>
      </c>
      <c r="F56" s="4" t="s">
        <v>65</v>
      </c>
    </row>
    <row r="57" spans="1:6" ht="12.75">
      <c r="A57" s="11"/>
      <c r="B57" s="4" t="s">
        <v>67</v>
      </c>
      <c r="C57" s="4">
        <v>2</v>
      </c>
      <c r="D57" s="5">
        <v>17</v>
      </c>
      <c r="E57" s="5">
        <f t="shared" si="1"/>
        <v>34</v>
      </c>
      <c r="F57" s="4" t="s">
        <v>7</v>
      </c>
    </row>
    <row r="58" spans="2:6" ht="12.75">
      <c r="B58" s="4" t="s">
        <v>77</v>
      </c>
      <c r="C58" s="4">
        <v>1</v>
      </c>
      <c r="D58" s="5">
        <v>19.54</v>
      </c>
      <c r="E58" s="5">
        <f t="shared" si="1"/>
        <v>19.54</v>
      </c>
      <c r="F58" s="4" t="s">
        <v>7</v>
      </c>
    </row>
    <row r="59" spans="2:6" ht="12.75">
      <c r="B59" s="4" t="s">
        <v>39</v>
      </c>
      <c r="C59" s="4">
        <v>10</v>
      </c>
      <c r="D59" s="5">
        <f>20.48/18</f>
        <v>1.1377777777777778</v>
      </c>
      <c r="E59" s="5">
        <f t="shared" si="0"/>
        <v>11.377777777777778</v>
      </c>
      <c r="F59" s="4" t="s">
        <v>7</v>
      </c>
    </row>
    <row r="60" spans="1:6" ht="12.75">
      <c r="A60" s="11"/>
      <c r="B60" s="4" t="s">
        <v>79</v>
      </c>
      <c r="C60" s="4">
        <v>1</v>
      </c>
      <c r="D60" s="5">
        <v>21.94</v>
      </c>
      <c r="E60" s="5">
        <f t="shared" si="0"/>
        <v>21.94</v>
      </c>
      <c r="F60" s="4" t="s">
        <v>16</v>
      </c>
    </row>
    <row r="61" spans="2:6" ht="12.75">
      <c r="B61" s="4" t="s">
        <v>18</v>
      </c>
      <c r="C61" s="4">
        <v>12</v>
      </c>
      <c r="D61" s="5">
        <f>2.54/12</f>
        <v>0.21166666666666667</v>
      </c>
      <c r="E61" s="5">
        <f>C61*D61</f>
        <v>2.54</v>
      </c>
      <c r="F61" s="4" t="s">
        <v>7</v>
      </c>
    </row>
    <row r="62" spans="2:6" ht="12.75">
      <c r="B62" s="4" t="s">
        <v>26</v>
      </c>
      <c r="C62" s="4">
        <v>100</v>
      </c>
      <c r="D62" s="5">
        <f>144.84/(24*24)</f>
        <v>0.25145833333333334</v>
      </c>
      <c r="E62" s="5">
        <f t="shared" si="0"/>
        <v>25.145833333333336</v>
      </c>
      <c r="F62" s="4" t="s">
        <v>7</v>
      </c>
    </row>
    <row r="63" spans="2:6" ht="12.75">
      <c r="B63" s="4" t="s">
        <v>27</v>
      </c>
      <c r="C63" s="4">
        <v>2</v>
      </c>
      <c r="D63" s="5">
        <v>0.45</v>
      </c>
      <c r="E63" s="5">
        <f t="shared" si="0"/>
        <v>0.9</v>
      </c>
      <c r="F63" s="4" t="s">
        <v>7</v>
      </c>
    </row>
    <row r="64" spans="2:6" ht="12.75">
      <c r="B64" s="4" t="s">
        <v>80</v>
      </c>
      <c r="C64" s="4">
        <v>20</v>
      </c>
      <c r="D64" s="5">
        <f>20.35/60</f>
        <v>0.33916666666666667</v>
      </c>
      <c r="E64" s="5">
        <f t="shared" si="0"/>
        <v>6.783333333333333</v>
      </c>
      <c r="F64" s="4" t="s">
        <v>6</v>
      </c>
    </row>
    <row r="65" spans="2:6" ht="12.75">
      <c r="B65" s="4" t="s">
        <v>81</v>
      </c>
      <c r="C65" s="4">
        <v>2</v>
      </c>
      <c r="D65" s="5">
        <v>1.65</v>
      </c>
      <c r="E65" s="5">
        <f t="shared" si="0"/>
        <v>3.3</v>
      </c>
      <c r="F65" s="4" t="s">
        <v>6</v>
      </c>
    </row>
    <row r="66" spans="1:6" ht="12.75">
      <c r="A66" s="11"/>
      <c r="B66" s="4" t="s">
        <v>82</v>
      </c>
      <c r="C66" s="4">
        <v>2</v>
      </c>
      <c r="D66" s="5"/>
      <c r="E66" s="5">
        <f t="shared" si="0"/>
        <v>0</v>
      </c>
      <c r="F66" s="4" t="s">
        <v>7</v>
      </c>
    </row>
    <row r="67" spans="1:6" ht="12.75">
      <c r="A67" s="11"/>
      <c r="B67" s="4" t="s">
        <v>83</v>
      </c>
      <c r="C67" s="4">
        <v>2</v>
      </c>
      <c r="D67" s="5"/>
      <c r="E67" s="5">
        <f t="shared" si="0"/>
        <v>0</v>
      </c>
      <c r="F67" s="4" t="s">
        <v>71</v>
      </c>
    </row>
    <row r="68" spans="1:6" ht="12.75">
      <c r="A68" s="1" t="s">
        <v>28</v>
      </c>
      <c r="B68" s="4"/>
      <c r="C68" s="4"/>
      <c r="D68" s="5"/>
      <c r="E68" s="5"/>
      <c r="F68" s="4"/>
    </row>
    <row r="69" spans="2:6" ht="12.75">
      <c r="B69" s="4" t="s">
        <v>75</v>
      </c>
      <c r="C69" s="4">
        <v>1</v>
      </c>
      <c r="D69" s="5">
        <v>0</v>
      </c>
      <c r="E69" s="5">
        <f t="shared" si="0"/>
        <v>0</v>
      </c>
      <c r="F69" s="4"/>
    </row>
    <row r="70" spans="2:6" ht="12.75">
      <c r="B70" s="4" t="s">
        <v>29</v>
      </c>
      <c r="C70" s="4">
        <v>2</v>
      </c>
      <c r="D70" s="5">
        <v>0</v>
      </c>
      <c r="E70" s="5">
        <f t="shared" si="0"/>
        <v>0</v>
      </c>
      <c r="F70" s="4"/>
    </row>
    <row r="71" spans="2:6" ht="12.75">
      <c r="B71" s="4" t="s">
        <v>43</v>
      </c>
      <c r="C71" s="4">
        <v>1</v>
      </c>
      <c r="D71" s="5">
        <v>0</v>
      </c>
      <c r="E71" s="5">
        <f t="shared" si="0"/>
        <v>0</v>
      </c>
      <c r="F71" s="4" t="s">
        <v>13</v>
      </c>
    </row>
    <row r="72" spans="2:6" ht="12.75">
      <c r="B72" s="4" t="s">
        <v>44</v>
      </c>
      <c r="C72" s="4">
        <v>1</v>
      </c>
      <c r="D72" s="5">
        <v>0</v>
      </c>
      <c r="E72" s="5">
        <f t="shared" si="0"/>
        <v>0</v>
      </c>
      <c r="F72" s="4" t="s">
        <v>13</v>
      </c>
    </row>
    <row r="73" spans="2:6" ht="12.75">
      <c r="B73" s="4" t="s">
        <v>30</v>
      </c>
      <c r="C73" s="4">
        <v>144</v>
      </c>
      <c r="D73" s="5">
        <f>20/(48*48)</f>
        <v>0.008680555555555556</v>
      </c>
      <c r="E73" s="5">
        <f t="shared" si="0"/>
        <v>1.25</v>
      </c>
      <c r="F73" s="4" t="s">
        <v>7</v>
      </c>
    </row>
    <row r="74" spans="2:6" ht="12.75">
      <c r="B74" s="4"/>
      <c r="C74" s="4"/>
      <c r="D74" s="5"/>
      <c r="E74" s="5"/>
      <c r="F74" s="4"/>
    </row>
    <row r="75" spans="2:6" ht="12.75">
      <c r="B75" s="4"/>
      <c r="C75" s="4"/>
      <c r="D75" s="5"/>
      <c r="E75" s="4"/>
      <c r="F75" s="4"/>
    </row>
    <row r="76" spans="1:6" ht="12.75">
      <c r="A76" s="1" t="s">
        <v>31</v>
      </c>
      <c r="B76" s="4"/>
      <c r="C76" s="4"/>
      <c r="D76" s="5"/>
      <c r="E76" s="5"/>
      <c r="F76" s="4"/>
    </row>
    <row r="77" spans="2:6" ht="12.75">
      <c r="B77" s="4" t="s">
        <v>30</v>
      </c>
      <c r="C77" s="4">
        <v>576</v>
      </c>
      <c r="D77" s="5">
        <f>20/(48*48)</f>
        <v>0.008680555555555556</v>
      </c>
      <c r="E77" s="5">
        <f aca="true" t="shared" si="2" ref="E77:E82">C77*D77</f>
        <v>5</v>
      </c>
      <c r="F77" s="4" t="s">
        <v>7</v>
      </c>
    </row>
    <row r="78" spans="2:6" ht="12.75">
      <c r="B78" s="4" t="s">
        <v>32</v>
      </c>
      <c r="C78" s="4">
        <v>400</v>
      </c>
      <c r="D78" s="5">
        <f>20/(48*48)</f>
        <v>0.008680555555555556</v>
      </c>
      <c r="E78" s="5">
        <f t="shared" si="2"/>
        <v>3.4722222222222223</v>
      </c>
      <c r="F78" s="4" t="s">
        <v>7</v>
      </c>
    </row>
    <row r="79" spans="2:6" ht="12.75">
      <c r="B79" s="4" t="s">
        <v>33</v>
      </c>
      <c r="C79" s="4">
        <v>3</v>
      </c>
      <c r="D79" s="5">
        <v>34.15</v>
      </c>
      <c r="E79" s="5">
        <f t="shared" si="2"/>
        <v>102.44999999999999</v>
      </c>
      <c r="F79" s="4" t="s">
        <v>34</v>
      </c>
    </row>
    <row r="80" spans="2:6" ht="12.75">
      <c r="B80" s="4" t="s">
        <v>35</v>
      </c>
      <c r="C80" s="4">
        <v>1</v>
      </c>
      <c r="D80" s="5">
        <v>6.24</v>
      </c>
      <c r="E80" s="5">
        <f t="shared" si="2"/>
        <v>6.24</v>
      </c>
      <c r="F80" s="4" t="s">
        <v>34</v>
      </c>
    </row>
    <row r="81" spans="2:6" ht="12.75">
      <c r="B81" s="4" t="s">
        <v>45</v>
      </c>
      <c r="C81" s="4">
        <v>2</v>
      </c>
      <c r="D81" s="5">
        <v>71.88</v>
      </c>
      <c r="E81" s="5">
        <f t="shared" si="2"/>
        <v>143.76</v>
      </c>
      <c r="F81" s="4" t="s">
        <v>46</v>
      </c>
    </row>
    <row r="82" spans="2:6" ht="12.75">
      <c r="B82" s="4" t="s">
        <v>36</v>
      </c>
      <c r="C82" s="4">
        <v>2</v>
      </c>
      <c r="D82" s="5">
        <v>2.21</v>
      </c>
      <c r="E82" s="5">
        <f t="shared" si="2"/>
        <v>4.42</v>
      </c>
      <c r="F82" s="4" t="s">
        <v>7</v>
      </c>
    </row>
    <row r="83" spans="2:6" ht="12.75">
      <c r="B83" s="4" t="s">
        <v>41</v>
      </c>
      <c r="C83" s="4">
        <v>5</v>
      </c>
      <c r="D83" s="5">
        <v>0</v>
      </c>
      <c r="E83" s="4"/>
      <c r="F83" s="4" t="s">
        <v>49</v>
      </c>
    </row>
    <row r="84" spans="2:6" ht="12.75">
      <c r="B84" s="4" t="s">
        <v>42</v>
      </c>
      <c r="C84" s="4">
        <v>7</v>
      </c>
      <c r="D84" s="5">
        <v>0</v>
      </c>
      <c r="E84" s="4"/>
      <c r="F84" s="4" t="s">
        <v>49</v>
      </c>
    </row>
    <row r="85" spans="2:6" ht="12.75">
      <c r="B85" s="4" t="s">
        <v>47</v>
      </c>
      <c r="C85" s="4">
        <v>1</v>
      </c>
      <c r="D85" s="5">
        <v>4.16</v>
      </c>
      <c r="E85" s="5">
        <f>C85*D85</f>
        <v>4.16</v>
      </c>
      <c r="F85" s="4" t="s">
        <v>34</v>
      </c>
    </row>
    <row r="86" spans="2:6" ht="12.75">
      <c r="B86" s="4" t="s">
        <v>48</v>
      </c>
      <c r="C86" s="4">
        <v>2</v>
      </c>
      <c r="D86" s="5">
        <v>1.1</v>
      </c>
      <c r="E86" s="5">
        <f>C86*D86</f>
        <v>2.2</v>
      </c>
      <c r="F86" s="4" t="s">
        <v>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perrotja</dc:creator>
  <cp:keywords/>
  <dc:description/>
  <cp:lastModifiedBy>Preferred Customer</cp:lastModifiedBy>
  <cp:lastPrinted>2004-03-02T11:34:03Z</cp:lastPrinted>
  <dcterms:created xsi:type="dcterms:W3CDTF">2004-02-23T16:57:40Z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